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Лист1!$A$1:$Q$48</definedName>
  </definedNames>
  <calcPr calcId="145621"/>
</workbook>
</file>

<file path=xl/calcChain.xml><?xml version="1.0" encoding="utf-8"?>
<calcChain xmlns="http://schemas.openxmlformats.org/spreadsheetml/2006/main">
  <c r="M22" i="1" l="1"/>
  <c r="L43" i="1"/>
  <c r="I43" i="1"/>
  <c r="J43" i="1"/>
  <c r="E43" i="1"/>
  <c r="D43" i="1"/>
  <c r="G43" i="1"/>
  <c r="K43" i="1"/>
  <c r="H43" i="1"/>
  <c r="F43" i="1"/>
  <c r="C43" i="1"/>
  <c r="P41" i="1"/>
  <c r="M41" i="1"/>
  <c r="K41" i="1"/>
  <c r="J41" i="1"/>
  <c r="I41" i="1"/>
  <c r="H41" i="1"/>
  <c r="G41" i="1"/>
  <c r="F41" i="1"/>
  <c r="Q41" i="1" s="1"/>
  <c r="E41" i="1"/>
  <c r="D41" i="1"/>
  <c r="Q42" i="1"/>
  <c r="P42" i="1"/>
  <c r="H42" i="1"/>
  <c r="C42" i="1"/>
  <c r="O40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39" i="1"/>
  <c r="P39" i="1"/>
  <c r="Q38" i="1"/>
  <c r="P38" i="1"/>
  <c r="H39" i="1"/>
  <c r="C39" i="1"/>
  <c r="H38" i="1"/>
  <c r="M38" i="1" s="1"/>
  <c r="C38" i="1"/>
  <c r="L16" i="1"/>
  <c r="K16" i="1"/>
  <c r="J16" i="1"/>
  <c r="I16" i="1"/>
  <c r="G16" i="1"/>
  <c r="F16" i="1"/>
  <c r="E16" i="1"/>
  <c r="D16" i="1"/>
  <c r="C19" i="1"/>
  <c r="H18" i="1"/>
  <c r="C18" i="1"/>
  <c r="H17" i="1"/>
  <c r="C17" i="1"/>
  <c r="H14" i="1"/>
  <c r="C14" i="1"/>
  <c r="H12" i="1"/>
  <c r="H11" i="1"/>
  <c r="C12" i="1"/>
  <c r="C11" i="1"/>
  <c r="C41" i="1" l="1"/>
  <c r="M42" i="1"/>
  <c r="M39" i="1"/>
  <c r="L25" i="1"/>
  <c r="K25" i="1"/>
  <c r="J25" i="1"/>
  <c r="I25" i="1"/>
  <c r="G25" i="1"/>
  <c r="F25" i="1"/>
  <c r="P25" i="1" s="1"/>
  <c r="E25" i="1"/>
  <c r="D25" i="1"/>
  <c r="Q33" i="1"/>
  <c r="P33" i="1"/>
  <c r="O33" i="1"/>
  <c r="H33" i="1"/>
  <c r="C33" i="1"/>
  <c r="C32" i="1"/>
  <c r="Q23" i="1"/>
  <c r="P23" i="1"/>
  <c r="O23" i="1"/>
  <c r="H23" i="1"/>
  <c r="C23" i="1"/>
  <c r="H20" i="1"/>
  <c r="P21" i="1"/>
  <c r="M11" i="1"/>
  <c r="P11" i="1"/>
  <c r="Q40" i="1"/>
  <c r="P40" i="1"/>
  <c r="H40" i="1"/>
  <c r="C40" i="1"/>
  <c r="P22" i="1"/>
  <c r="P34" i="1"/>
  <c r="H37" i="1"/>
  <c r="C37" i="1"/>
  <c r="Q35" i="1"/>
  <c r="H36" i="1"/>
  <c r="C36" i="1"/>
  <c r="P32" i="1"/>
  <c r="O32" i="1"/>
  <c r="Q32" i="1"/>
  <c r="H32" i="1"/>
  <c r="P29" i="1"/>
  <c r="O29" i="1"/>
  <c r="P28" i="1"/>
  <c r="P27" i="1"/>
  <c r="P26" i="1"/>
  <c r="H26" i="1"/>
  <c r="C27" i="1"/>
  <c r="H27" i="1"/>
  <c r="Q27" i="1"/>
  <c r="C28" i="1"/>
  <c r="H28" i="1"/>
  <c r="Q28" i="1"/>
  <c r="C29" i="1"/>
  <c r="H29" i="1"/>
  <c r="Q29" i="1"/>
  <c r="C30" i="1"/>
  <c r="H30" i="1"/>
  <c r="O30" i="1"/>
  <c r="P30" i="1"/>
  <c r="Q30" i="1"/>
  <c r="Q26" i="1"/>
  <c r="C26" i="1"/>
  <c r="P18" i="1"/>
  <c r="P24" i="1"/>
  <c r="O24" i="1"/>
  <c r="H24" i="1"/>
  <c r="C24" i="1"/>
  <c r="O21" i="1"/>
  <c r="H21" i="1"/>
  <c r="C21" i="1"/>
  <c r="O19" i="1"/>
  <c r="P20" i="1"/>
  <c r="H22" i="1"/>
  <c r="C22" i="1"/>
  <c r="C20" i="1"/>
  <c r="H19" i="1"/>
  <c r="M19" i="1" s="1"/>
  <c r="P17" i="1"/>
  <c r="M17" i="1"/>
  <c r="D10" i="1"/>
  <c r="E10" i="1"/>
  <c r="F10" i="1"/>
  <c r="G10" i="1"/>
  <c r="H10" i="1"/>
  <c r="I10" i="1"/>
  <c r="J10" i="1"/>
  <c r="K10" i="1"/>
  <c r="L10" i="1"/>
  <c r="C10" i="1"/>
  <c r="O14" i="1"/>
  <c r="M14" i="1"/>
  <c r="P14" i="1"/>
  <c r="P12" i="1"/>
  <c r="Q13" i="1"/>
  <c r="Q15" i="1"/>
  <c r="Q17" i="1"/>
  <c r="Q20" i="1"/>
  <c r="Q24" i="1"/>
  <c r="Q31" i="1"/>
  <c r="O13" i="1"/>
  <c r="O15" i="1"/>
  <c r="O31" i="1"/>
  <c r="M12" i="1"/>
  <c r="M13" i="1"/>
  <c r="C16" i="1" l="1"/>
  <c r="H16" i="1"/>
  <c r="M23" i="1"/>
  <c r="H25" i="1"/>
  <c r="O10" i="1"/>
  <c r="C25" i="1"/>
  <c r="P16" i="1"/>
  <c r="M33" i="1"/>
  <c r="M40" i="1"/>
  <c r="Q34" i="1"/>
  <c r="M27" i="1"/>
  <c r="O25" i="1"/>
  <c r="M30" i="1"/>
  <c r="M21" i="1"/>
  <c r="O16" i="1"/>
  <c r="M10" i="1"/>
  <c r="P10" i="1"/>
  <c r="M32" i="1"/>
  <c r="M29" i="1"/>
  <c r="M28" i="1"/>
  <c r="Q25" i="1"/>
  <c r="M26" i="1"/>
  <c r="M18" i="1"/>
  <c r="M24" i="1"/>
  <c r="M20" i="1"/>
  <c r="H15" i="1"/>
  <c r="C15" i="1"/>
  <c r="M25" i="1" l="1"/>
  <c r="O43" i="1"/>
  <c r="P43" i="1"/>
  <c r="M16" i="1"/>
  <c r="M15" i="1"/>
  <c r="M43" i="1" l="1"/>
  <c r="C35" i="1"/>
  <c r="H35" i="1"/>
  <c r="M35" i="1" l="1"/>
  <c r="H31" i="1"/>
  <c r="C31" i="1"/>
  <c r="M31" i="1" l="1"/>
</calcChain>
</file>

<file path=xl/sharedStrings.xml><?xml version="1.0" encoding="utf-8"?>
<sst xmlns="http://schemas.openxmlformats.org/spreadsheetml/2006/main" count="65" uniqueCount="53">
  <si>
    <t xml:space="preserve">Наименование подпрограммы </t>
  </si>
  <si>
    <t>Мероприятия, входящие в план мероприятий программы</t>
  </si>
  <si>
    <t>Всего</t>
  </si>
  <si>
    <t>Федеральный бюджет</t>
  </si>
  <si>
    <t>Областной бюджет</t>
  </si>
  <si>
    <t>Местный бюджет</t>
  </si>
  <si>
    <t>В том числе:</t>
  </si>
  <si>
    <t>о реализации мероприятий муниципальной программы</t>
  </si>
  <si>
    <t>О Т Ч Е Т</t>
  </si>
  <si>
    <t>Исполнитель:</t>
  </si>
  <si>
    <t>Расходы на содержание муниципальных казенных учреждений культуры (01 00200)</t>
  </si>
  <si>
    <t>Расходы на содержание муниципальных казенных   библиотек (02 00210)</t>
  </si>
  <si>
    <t>Расходы на организация и проведение культурно-массовых мероприятий (03 01720)</t>
  </si>
  <si>
    <t>Проектирование и строительство ДК Скреблово ( 07 00730; 07 05120: 07 70660;  07 S0660)</t>
  </si>
  <si>
    <t>Реализация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поселений"(03 74390, 03 S4390)</t>
  </si>
  <si>
    <t>Глава администрации</t>
  </si>
  <si>
    <t>Расходы на мероприятия по предупреждению и ликвидации последствий чрезвычайных ситуаций и стихийных бедствий (01 01170)</t>
  </si>
  <si>
    <t>Обеспечение устойчивого функционирования жилищно-коммунального хозяйства в Серебрянском сельском поселении Лужского муниципального района (22 2)</t>
  </si>
  <si>
    <t>Развитие культуры, физической культуры и спорта в Серебрянском сельском поселении Лужского муниципального района (22 1)</t>
  </si>
  <si>
    <t>Развитие автомобильных дорог в Серебрянском сельском поселении Лужского муниципального района (22 3)</t>
  </si>
  <si>
    <t>Безопасность Серебрянского сельского поселения Лужского муниципального района (22 4)</t>
  </si>
  <si>
    <t>С.А. Пальок</t>
  </si>
  <si>
    <t xml:space="preserve">Егорова Александра Владимировна </t>
  </si>
  <si>
    <t>Степень соответствия запланированному уровню затрат и эффективности использования средств местного бюджета и иных источников ресурсного обеспечения муниципальной программы (%)                                                             Уф=Фф/Фп*100%</t>
  </si>
  <si>
    <t>Расходы на мероприятия по учету и обслуживанию уличного освещения поселения (05 01600)</t>
  </si>
  <si>
    <t>Расходы на обеспечение участия в работе по капитальному и текущему ремонту элементов МКД (07 02310)</t>
  </si>
  <si>
    <t>Расходы на мероприятия по укреплению пожарной безопасности на территории поселения (04 01220)</t>
  </si>
  <si>
    <t>Расходы на мероприятия по обслуживанию и содержанию автомобильных дорог (01 01150)</t>
  </si>
  <si>
    <t xml:space="preserve"> Расходы на проведение инвентаризации и оформление технических и кадастровых паспортов дорог местного значения ( 02 01160)</t>
  </si>
  <si>
    <t>Обеспечение выплат стимулирующего характера работникам муниципальных учреждений культуры (01 S0360)</t>
  </si>
  <si>
    <t>Прочие источники</t>
  </si>
  <si>
    <t>На реализацию мероприятий по борьбе с  борщевиком Сосновского (06 S4310)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</si>
  <si>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услуг( 01 00650)</t>
  </si>
  <si>
    <t xml:space="preserve">Расходы на мероприятия по капитальному ремонту и ремонту автомобильных дорог общего пользования местного значения ( 03 01650)   </t>
  </si>
  <si>
    <t>Капитальный ремонт и ремонт автомобильных дорог общего пользования местного значения ( 03 S0140)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</si>
  <si>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 ( 03 S4660)</t>
  </si>
  <si>
    <t>Расходы на мероприятия по предупреждению и ликвидации последствий чрезвычайных ситуаций и стихийных бедствий ( 04 01170)</t>
  </si>
  <si>
    <t>Реализация областного закона от 28 декабря 2018 года № 147-оз "О старостах сельских населенных пунктов Ленинградской области 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 (03 S4770)</t>
  </si>
  <si>
    <t>Расходы на прочие мероприятия по благоустройству поселений ( 06 01620)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</si>
  <si>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  ( 03 S4840)</t>
  </si>
  <si>
    <t>ИТОГО по  программе</t>
  </si>
  <si>
    <r>
      <rPr>
        <b/>
        <sz val="14"/>
        <color theme="1"/>
        <rFont val="Times New Roman"/>
        <family val="1"/>
        <charset val="204"/>
      </rPr>
      <t>за 2021 год</t>
    </r>
    <r>
      <rPr>
        <sz val="14"/>
        <color theme="1"/>
        <rFont val="Times New Roman"/>
        <family val="1"/>
        <charset val="204"/>
      </rPr>
      <t xml:space="preserve"> </t>
    </r>
  </si>
  <si>
    <t>Объем финансирования                                                                                     План на 2021 год ( тыс.руб)</t>
  </si>
  <si>
    <t>Объем финансирования                                                                                     Факт 2021 года тыс.руб)</t>
  </si>
  <si>
    <t>Расходы на переселение граждан из аварийного жилищного фонда (01 S0770 )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</si>
  <si>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 (06 S4660)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</si>
  <si>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         ( 05 S4840)</t>
  </si>
  <si>
    <t>Реализация областного закона от 28 декабря 2018 года № 147-оз "О старостах сельских населенных пунктов Ленинградской области 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 (04 S4770)</t>
  </si>
  <si>
    <t>Расходы на осуществление мероприятий по обеспечению безопасности людей на водных объектах (04 01180)</t>
  </si>
  <si>
    <t>Расходы на мероприятия по предупреждению и ликвидации последствий чрезвычайных ситуаций и стихийных бедствий              (04 01170)</t>
  </si>
  <si>
    <t>ОБРАЗОВАНИЕ Серебрянского сельского поселения Лужского муниципального района (22 5)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</si>
  <si>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 (05 03070)</t>
  </si>
  <si>
    <t>"Комплексное развитие территории Серебрянского сельского поселения"за период 2021-2023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</si>
</sst>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6E0EC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top" wrapText="1" shrinkToFit="1"/>
    </xf>
    <xf numFmtId="0" fontId="2" fillId="0" borderId="1" xfId="0" applyFont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top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164" fontId="11" fillId="2" borderId="1" xfId="0" applyNumberFormat="1" applyFont="1" applyFill="1" applyBorder="1" applyAlignment="1">
      <alignment horizontal="center" vertical="center" wrapText="1" shrinkToFit="1"/>
    </xf>
    <xf numFmtId="164" fontId="12" fillId="3" borderId="1" xfId="0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horizontal="left" vertical="top" wrapText="1"/>
    </xf>
    <xf numFmtId="0" fontId="0" fillId="0" borderId="0" xfId="0" applyAlignment="1"/>
    <xf numFmtId="0" fontId="7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16" fillId="0" borderId="1" xfId="0" applyNumberFormat="1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7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tabSelected="1" showWhiteSpace="0" topLeftCell="A24" zoomScaleNormal="100" zoomScalePageLayoutView="110" workbookViewId="0">
      <selection activeCell="A3" sqref="A3:Q3"/>
    </sheetView>
  </sheetViews>
  <sheetFormatPr defaultRowHeight="15.75" x14ac:dyDescent="0.25"/>
  <cols>
    <col min="1" max="1" width="21.85546875" style="1" customWidth="1"/>
    <col min="2" max="2" width="23.140625" style="1" customWidth="1"/>
    <col min="3" max="3" width="7.5703125" style="1" customWidth="1"/>
    <col min="4" max="4" width="8.5703125" style="1" customWidth="1"/>
    <col min="5" max="5" width="9.5703125" style="1" customWidth="1"/>
    <col min="6" max="7" width="8.7109375" style="1" customWidth="1"/>
    <col min="8" max="8" width="7.140625" style="1" customWidth="1"/>
    <col min="9" max="9" width="7.85546875" style="1" customWidth="1"/>
    <col min="10" max="11" width="7.7109375" style="1" customWidth="1"/>
    <col min="12" max="12" width="10.5703125" style="1" customWidth="1"/>
    <col min="13" max="13" width="7.5703125" style="20" customWidth="1"/>
    <col min="14" max="14" width="8.85546875" style="20" customWidth="1"/>
    <col min="15" max="16" width="8.140625" style="20" customWidth="1"/>
    <col min="17" max="17" width="8.85546875" style="20" customWidth="1"/>
    <col min="18" max="16384" width="9.140625" style="1"/>
  </cols>
  <sheetData>
    <row r="1" spans="1:26" ht="18.75" x14ac:dyDescent="0.3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  <c r="N1" s="1"/>
      <c r="O1" s="1"/>
      <c r="P1" s="1"/>
      <c r="Q1" s="1"/>
    </row>
    <row r="2" spans="1:26" ht="18.75" x14ac:dyDescent="0.3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50"/>
      <c r="N2" s="50"/>
      <c r="O2" s="50"/>
      <c r="P2" s="29"/>
      <c r="Q2" s="1"/>
    </row>
    <row r="3" spans="1:26" ht="18.75" x14ac:dyDescent="0.3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50"/>
      <c r="N3" s="50"/>
      <c r="O3" s="50"/>
      <c r="P3" s="50"/>
      <c r="Q3" s="50"/>
    </row>
    <row r="4" spans="1:26" ht="18.75" x14ac:dyDescent="0.3">
      <c r="A4" s="49" t="s">
        <v>41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1"/>
      <c r="N4" s="1"/>
      <c r="O4" s="1"/>
      <c r="P4" s="1"/>
      <c r="Q4" s="1"/>
    </row>
    <row r="5" spans="1:26" x14ac:dyDescent="0.25">
      <c r="L5" s="17"/>
      <c r="M5"/>
      <c r="N5"/>
      <c r="O5"/>
      <c r="P5"/>
      <c r="Q5" s="18"/>
    </row>
    <row r="6" spans="1:26" ht="72.75" customHeight="1" x14ac:dyDescent="0.25">
      <c r="A6" s="48" t="s">
        <v>0</v>
      </c>
      <c r="B6" s="48" t="s">
        <v>1</v>
      </c>
      <c r="C6" s="40" t="s">
        <v>42</v>
      </c>
      <c r="D6" s="41"/>
      <c r="E6" s="41"/>
      <c r="F6" s="41"/>
      <c r="G6" s="42"/>
      <c r="H6" s="48" t="s">
        <v>43</v>
      </c>
      <c r="I6" s="48"/>
      <c r="J6" s="48"/>
      <c r="K6" s="48"/>
      <c r="L6" s="48"/>
      <c r="M6" s="51" t="s">
        <v>23</v>
      </c>
      <c r="N6" s="51"/>
      <c r="O6" s="51"/>
      <c r="P6" s="51"/>
      <c r="Q6" s="51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8"/>
      <c r="B7" s="48"/>
      <c r="C7" s="47" t="s">
        <v>2</v>
      </c>
      <c r="D7" s="43" t="s">
        <v>6</v>
      </c>
      <c r="E7" s="44"/>
      <c r="F7" s="44"/>
      <c r="G7" s="42"/>
      <c r="H7" s="47" t="s">
        <v>2</v>
      </c>
      <c r="I7" s="47" t="s">
        <v>6</v>
      </c>
      <c r="J7" s="47"/>
      <c r="K7" s="47"/>
      <c r="L7" s="47"/>
      <c r="M7" s="52" t="s">
        <v>2</v>
      </c>
      <c r="N7" s="52" t="s">
        <v>6</v>
      </c>
      <c r="O7" s="52"/>
      <c r="P7" s="52"/>
      <c r="Q7" s="52"/>
      <c r="R7" s="2"/>
      <c r="S7" s="2"/>
      <c r="T7" s="2"/>
      <c r="U7" s="2"/>
      <c r="V7" s="2"/>
      <c r="W7" s="2"/>
      <c r="X7" s="2"/>
      <c r="Y7" s="2"/>
      <c r="Z7" s="2"/>
    </row>
    <row r="8" spans="1:26" ht="61.5" customHeight="1" x14ac:dyDescent="0.25">
      <c r="A8" s="48"/>
      <c r="B8" s="48"/>
      <c r="C8" s="47"/>
      <c r="D8" s="21" t="s">
        <v>3</v>
      </c>
      <c r="E8" s="21" t="s">
        <v>4</v>
      </c>
      <c r="F8" s="21" t="s">
        <v>5</v>
      </c>
      <c r="G8" s="32" t="s">
        <v>30</v>
      </c>
      <c r="H8" s="47"/>
      <c r="I8" s="21" t="s">
        <v>3</v>
      </c>
      <c r="J8" s="21" t="s">
        <v>4</v>
      </c>
      <c r="K8" s="32" t="s">
        <v>5</v>
      </c>
      <c r="L8" s="32" t="s">
        <v>30</v>
      </c>
      <c r="M8" s="52"/>
      <c r="N8" s="22" t="s">
        <v>3</v>
      </c>
      <c r="O8" s="22" t="s">
        <v>4</v>
      </c>
      <c r="P8" s="31" t="s">
        <v>5</v>
      </c>
      <c r="Q8" s="31" t="s">
        <v>30</v>
      </c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3">
        <v>1</v>
      </c>
      <c r="B9" s="3">
        <v>2</v>
      </c>
      <c r="C9" s="4">
        <v>3</v>
      </c>
      <c r="D9" s="4">
        <v>4</v>
      </c>
      <c r="E9" s="4">
        <v>5</v>
      </c>
      <c r="F9" s="4">
        <v>6</v>
      </c>
      <c r="G9" s="4"/>
      <c r="H9" s="4">
        <v>8</v>
      </c>
      <c r="I9" s="4">
        <v>9</v>
      </c>
      <c r="J9" s="4">
        <v>10</v>
      </c>
      <c r="K9" s="4"/>
      <c r="L9" s="4">
        <v>11</v>
      </c>
      <c r="M9" s="19">
        <v>8</v>
      </c>
      <c r="N9" s="19">
        <v>9</v>
      </c>
      <c r="O9" s="19">
        <v>10</v>
      </c>
      <c r="P9" s="30"/>
      <c r="Q9" s="19">
        <v>11</v>
      </c>
      <c r="R9" s="2"/>
      <c r="S9" s="2"/>
      <c r="T9" s="2"/>
      <c r="U9" s="2"/>
      <c r="V9" s="2"/>
      <c r="W9" s="2"/>
      <c r="X9" s="2"/>
      <c r="Y9" s="2"/>
      <c r="Z9" s="2"/>
    </row>
    <row r="10" spans="1:26" ht="108.75" customHeight="1" x14ac:dyDescent="0.25">
      <c r="A10" s="9" t="s">
        <v>18</v>
      </c>
      <c r="B10" s="11"/>
      <c r="C10" s="23">
        <f>C11+C12+C14</f>
        <v>4263.6000000000004</v>
      </c>
      <c r="D10" s="23">
        <f t="shared" ref="D10:L10" si="0">D11+D12+D14</f>
        <v>0</v>
      </c>
      <c r="E10" s="23">
        <f t="shared" si="0"/>
        <v>921.5</v>
      </c>
      <c r="F10" s="23">
        <f t="shared" si="0"/>
        <v>3342.1</v>
      </c>
      <c r="G10" s="23">
        <f t="shared" si="0"/>
        <v>0</v>
      </c>
      <c r="H10" s="23">
        <f t="shared" si="0"/>
        <v>4257.1000000000004</v>
      </c>
      <c r="I10" s="23">
        <f t="shared" si="0"/>
        <v>0</v>
      </c>
      <c r="J10" s="23">
        <f t="shared" si="0"/>
        <v>921.5</v>
      </c>
      <c r="K10" s="23">
        <f t="shared" si="0"/>
        <v>3335.6</v>
      </c>
      <c r="L10" s="23">
        <f t="shared" si="0"/>
        <v>0</v>
      </c>
      <c r="M10" s="24">
        <f t="shared" ref="M10:M27" si="1">H10/C10*100</f>
        <v>99.847546674172065</v>
      </c>
      <c r="N10" s="24">
        <v>0</v>
      </c>
      <c r="O10" s="24">
        <f>J10/E10*100</f>
        <v>100</v>
      </c>
      <c r="P10" s="24">
        <f>K10/F10*100</f>
        <v>99.805511504742526</v>
      </c>
      <c r="Q10" s="24">
        <v>0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57" customHeight="1" x14ac:dyDescent="0.25">
      <c r="A11" s="12"/>
      <c r="B11" s="10" t="s">
        <v>10</v>
      </c>
      <c r="C11" s="25">
        <f>D11+E11+F11+G11</f>
        <v>2216.6999999999998</v>
      </c>
      <c r="D11" s="25">
        <v>0</v>
      </c>
      <c r="E11" s="25">
        <v>0</v>
      </c>
      <c r="F11" s="25">
        <v>2216.6999999999998</v>
      </c>
      <c r="G11" s="25">
        <v>0</v>
      </c>
      <c r="H11" s="25">
        <f>I11+J11+K11+L11</f>
        <v>2210.1999999999998</v>
      </c>
      <c r="I11" s="25">
        <v>0</v>
      </c>
      <c r="J11" s="25">
        <v>0</v>
      </c>
      <c r="K11" s="25">
        <v>2210.1999999999998</v>
      </c>
      <c r="L11" s="25">
        <v>0</v>
      </c>
      <c r="M11" s="24">
        <f>H11/C11*100</f>
        <v>99.706771326746974</v>
      </c>
      <c r="N11" s="24">
        <v>0</v>
      </c>
      <c r="O11" s="24">
        <v>0</v>
      </c>
      <c r="P11" s="24">
        <f>K11/F11*100</f>
        <v>99.706771326746974</v>
      </c>
      <c r="Q11" s="24">
        <v>0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51.75" customHeight="1" x14ac:dyDescent="0.25">
      <c r="A12" s="3"/>
      <c r="B12" s="10" t="s">
        <v>11</v>
      </c>
      <c r="C12" s="25">
        <f>D12+E12+F12+G12</f>
        <v>203.9</v>
      </c>
      <c r="D12" s="25">
        <v>0</v>
      </c>
      <c r="E12" s="25">
        <v>0</v>
      </c>
      <c r="F12" s="25">
        <v>203.9</v>
      </c>
      <c r="G12" s="25">
        <v>0</v>
      </c>
      <c r="H12" s="25">
        <f>I12+J12+K12+L12</f>
        <v>203.9</v>
      </c>
      <c r="I12" s="25">
        <v>0</v>
      </c>
      <c r="J12" s="25">
        <v>0</v>
      </c>
      <c r="K12" s="25">
        <v>203.9</v>
      </c>
      <c r="L12" s="25">
        <v>0</v>
      </c>
      <c r="M12" s="24">
        <f t="shared" si="1"/>
        <v>100</v>
      </c>
      <c r="N12" s="24">
        <v>0</v>
      </c>
      <c r="O12" s="24">
        <v>0</v>
      </c>
      <c r="P12" s="24">
        <f>K12/F12*100</f>
        <v>100</v>
      </c>
      <c r="Q12" s="24">
        <v>0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0.75" customHeight="1" x14ac:dyDescent="0.25">
      <c r="A13" s="3"/>
      <c r="B13" s="10" t="s">
        <v>12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 t="e">
        <f t="shared" si="1"/>
        <v>#DIV/0!</v>
      </c>
      <c r="N13" s="24">
        <v>0</v>
      </c>
      <c r="O13" s="24" t="e">
        <f t="shared" ref="O13:O31" si="2">J13/E13*100</f>
        <v>#DIV/0!</v>
      </c>
      <c r="P13" s="24"/>
      <c r="Q13" s="24" t="e">
        <f>L13/F13*100</f>
        <v>#DIV/0!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85.5" customHeight="1" x14ac:dyDescent="0.25">
      <c r="A14" s="12"/>
      <c r="B14" s="10" t="s">
        <v>29</v>
      </c>
      <c r="C14" s="25">
        <f>D14+E14+F14+G14</f>
        <v>1843</v>
      </c>
      <c r="D14" s="25">
        <v>0</v>
      </c>
      <c r="E14" s="25">
        <v>921.5</v>
      </c>
      <c r="F14" s="25">
        <v>921.5</v>
      </c>
      <c r="G14" s="25">
        <v>0</v>
      </c>
      <c r="H14" s="25">
        <f>I14+J14+K14+L14</f>
        <v>1843</v>
      </c>
      <c r="I14" s="25">
        <v>0</v>
      </c>
      <c r="J14" s="25">
        <v>921.5</v>
      </c>
      <c r="K14" s="25">
        <v>921.5</v>
      </c>
      <c r="L14" s="25">
        <v>0</v>
      </c>
      <c r="M14" s="24">
        <f t="shared" si="1"/>
        <v>100</v>
      </c>
      <c r="N14" s="24">
        <v>0</v>
      </c>
      <c r="O14" s="24">
        <f>J14/E14*100</f>
        <v>100</v>
      </c>
      <c r="P14" s="24">
        <f>K14/F14*100</f>
        <v>100</v>
      </c>
      <c r="Q14" s="24">
        <v>0</v>
      </c>
      <c r="R14" s="2"/>
      <c r="S14" s="2"/>
      <c r="T14" s="2"/>
      <c r="U14" s="2"/>
      <c r="V14" s="2"/>
      <c r="W14" s="2"/>
      <c r="X14" s="2"/>
      <c r="Y14" s="2"/>
      <c r="Z14" s="2"/>
    </row>
    <row r="15" spans="1:26" ht="60" hidden="1" customHeight="1" x14ac:dyDescent="0.25">
      <c r="A15" s="3"/>
      <c r="B15" s="10" t="s">
        <v>13</v>
      </c>
      <c r="C15" s="25" t="e">
        <f>D15+E15+F15+#REF!</f>
        <v>#REF!</v>
      </c>
      <c r="D15" s="25"/>
      <c r="E15" s="25">
        <v>651</v>
      </c>
      <c r="F15" s="25">
        <v>858.8</v>
      </c>
      <c r="G15" s="25"/>
      <c r="H15" s="25" t="e">
        <f>I15+J15+L15+#REF!</f>
        <v>#REF!</v>
      </c>
      <c r="I15" s="25"/>
      <c r="J15" s="25">
        <v>651</v>
      </c>
      <c r="K15" s="25"/>
      <c r="L15" s="25">
        <v>670.5</v>
      </c>
      <c r="M15" s="24" t="e">
        <f t="shared" si="1"/>
        <v>#REF!</v>
      </c>
      <c r="N15" s="24">
        <v>0</v>
      </c>
      <c r="O15" s="24">
        <f t="shared" si="2"/>
        <v>100</v>
      </c>
      <c r="P15" s="24"/>
      <c r="Q15" s="24">
        <f>L15/F15*100</f>
        <v>78.074056823474621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116.25" customHeight="1" x14ac:dyDescent="0.25">
      <c r="A16" s="5" t="s">
        <v>17</v>
      </c>
      <c r="B16" s="13"/>
      <c r="C16" s="23">
        <f t="shared" ref="C16:L16" si="3">C17+C19+C20+C21+C22+C24+C18+C23</f>
        <v>11964.6</v>
      </c>
      <c r="D16" s="23">
        <f t="shared" si="3"/>
        <v>0</v>
      </c>
      <c r="E16" s="23">
        <f t="shared" si="3"/>
        <v>9589.9</v>
      </c>
      <c r="F16" s="23">
        <f t="shared" si="3"/>
        <v>2374.6999999999998</v>
      </c>
      <c r="G16" s="23">
        <f t="shared" si="3"/>
        <v>0</v>
      </c>
      <c r="H16" s="23">
        <f t="shared" si="3"/>
        <v>11956.6</v>
      </c>
      <c r="I16" s="23">
        <f t="shared" si="3"/>
        <v>0</v>
      </c>
      <c r="J16" s="23">
        <f t="shared" si="3"/>
        <v>9589.9</v>
      </c>
      <c r="K16" s="23">
        <f t="shared" si="3"/>
        <v>2366.6999999999998</v>
      </c>
      <c r="L16" s="23">
        <f t="shared" si="3"/>
        <v>0</v>
      </c>
      <c r="M16" s="24">
        <f t="shared" si="1"/>
        <v>99.933136084783442</v>
      </c>
      <c r="N16" s="24">
        <v>0</v>
      </c>
      <c r="O16" s="24">
        <f>J16/E16*100</f>
        <v>100</v>
      </c>
      <c r="P16" s="24">
        <f>K16/F16*100</f>
        <v>99.66311534088517</v>
      </c>
      <c r="Q16" s="24">
        <v>0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95.25" customHeight="1" x14ac:dyDescent="0.25">
      <c r="A17" s="3"/>
      <c r="B17" s="10" t="s">
        <v>25</v>
      </c>
      <c r="C17" s="25">
        <f>D17+E17+F17+G17</f>
        <v>510</v>
      </c>
      <c r="D17" s="25">
        <v>0</v>
      </c>
      <c r="E17" s="25">
        <v>0</v>
      </c>
      <c r="F17" s="25">
        <v>510</v>
      </c>
      <c r="G17" s="25">
        <v>0</v>
      </c>
      <c r="H17" s="25">
        <f>I17+J17+K17+L17</f>
        <v>510</v>
      </c>
      <c r="I17" s="25">
        <v>0</v>
      </c>
      <c r="J17" s="25">
        <v>0</v>
      </c>
      <c r="K17" s="25">
        <v>510</v>
      </c>
      <c r="L17" s="25">
        <v>0</v>
      </c>
      <c r="M17" s="24">
        <f t="shared" si="1"/>
        <v>100</v>
      </c>
      <c r="N17" s="24">
        <v>0</v>
      </c>
      <c r="O17" s="24">
        <v>0</v>
      </c>
      <c r="P17" s="24">
        <f t="shared" ref="P17:P22" si="4">K17/F17*100</f>
        <v>100</v>
      </c>
      <c r="Q17" s="24">
        <f>L17/F17*100</f>
        <v>0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127.5" customHeight="1" x14ac:dyDescent="0.25">
      <c r="A18" s="33"/>
      <c r="B18" s="35" t="s">
        <v>32</v>
      </c>
      <c r="C18" s="25">
        <f>D18+E18+F18+G18</f>
        <v>220</v>
      </c>
      <c r="D18" s="25">
        <v>0</v>
      </c>
      <c r="E18" s="25">
        <v>0</v>
      </c>
      <c r="F18" s="25">
        <v>220</v>
      </c>
      <c r="G18" s="25">
        <v>0</v>
      </c>
      <c r="H18" s="25">
        <f>I18+J18+K18+L18</f>
        <v>220</v>
      </c>
      <c r="I18" s="25">
        <v>0</v>
      </c>
      <c r="J18" s="25">
        <v>0</v>
      </c>
      <c r="K18" s="25">
        <v>220</v>
      </c>
      <c r="L18" s="25">
        <v>0</v>
      </c>
      <c r="M18" s="24">
        <f t="shared" si="1"/>
        <v>100</v>
      </c>
      <c r="N18" s="24">
        <v>0</v>
      </c>
      <c r="O18" s="24">
        <v>0</v>
      </c>
      <c r="P18" s="24">
        <f t="shared" si="4"/>
        <v>100</v>
      </c>
      <c r="Q18" s="24">
        <v>0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59.25" customHeight="1" x14ac:dyDescent="0.25">
      <c r="A19" s="3"/>
      <c r="B19" s="10" t="s">
        <v>44</v>
      </c>
      <c r="C19" s="25">
        <f>E19+F19+G19+D19</f>
        <v>8211.7000000000007</v>
      </c>
      <c r="D19" s="25">
        <v>0</v>
      </c>
      <c r="E19" s="25">
        <v>8129.6</v>
      </c>
      <c r="F19" s="25">
        <v>82.1</v>
      </c>
      <c r="G19" s="25">
        <v>0</v>
      </c>
      <c r="H19" s="25">
        <f>I19+J19+K19+L19</f>
        <v>8211.7000000000007</v>
      </c>
      <c r="I19" s="25">
        <v>0</v>
      </c>
      <c r="J19" s="25">
        <v>8129.6</v>
      </c>
      <c r="K19" s="25">
        <v>82.1</v>
      </c>
      <c r="L19" s="25">
        <v>0</v>
      </c>
      <c r="M19" s="24">
        <f t="shared" si="1"/>
        <v>100</v>
      </c>
      <c r="N19" s="24">
        <v>0</v>
      </c>
      <c r="O19" s="24">
        <f>J19/E19*100</f>
        <v>100</v>
      </c>
      <c r="P19" s="24">
        <v>0</v>
      </c>
      <c r="Q19" s="24">
        <v>0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70.5" customHeight="1" x14ac:dyDescent="0.25">
      <c r="A20" s="3"/>
      <c r="B20" s="10" t="s">
        <v>24</v>
      </c>
      <c r="C20" s="25">
        <f t="shared" ref="C20:C24" si="5">D20+E20+F20+G20</f>
        <v>940.6</v>
      </c>
      <c r="D20" s="25">
        <v>0</v>
      </c>
      <c r="E20" s="25">
        <v>0</v>
      </c>
      <c r="F20" s="25">
        <v>940.6</v>
      </c>
      <c r="G20" s="25">
        <v>0</v>
      </c>
      <c r="H20" s="25">
        <f>I20+J20+K20+L20</f>
        <v>940.5</v>
      </c>
      <c r="I20" s="25">
        <v>0</v>
      </c>
      <c r="J20" s="25">
        <v>0</v>
      </c>
      <c r="K20" s="25">
        <v>940.5</v>
      </c>
      <c r="L20" s="25">
        <v>0</v>
      </c>
      <c r="M20" s="24">
        <f t="shared" si="1"/>
        <v>99.98936848819902</v>
      </c>
      <c r="N20" s="24">
        <v>0</v>
      </c>
      <c r="O20" s="24">
        <v>0</v>
      </c>
      <c r="P20" s="24">
        <f t="shared" si="4"/>
        <v>99.98936848819902</v>
      </c>
      <c r="Q20" s="24">
        <f>L20/F20*100</f>
        <v>0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121.5" customHeight="1" x14ac:dyDescent="0.25">
      <c r="A21" s="33"/>
      <c r="B21" s="36" t="s">
        <v>46</v>
      </c>
      <c r="C21" s="25">
        <f t="shared" si="5"/>
        <v>421</v>
      </c>
      <c r="D21" s="25">
        <v>0</v>
      </c>
      <c r="E21" s="25">
        <v>400</v>
      </c>
      <c r="F21" s="25">
        <v>21</v>
      </c>
      <c r="G21" s="25">
        <v>0</v>
      </c>
      <c r="H21" s="25">
        <f t="shared" ref="H21:H24" si="6">I21+J21+K21+L21</f>
        <v>421</v>
      </c>
      <c r="I21" s="25">
        <v>0</v>
      </c>
      <c r="J21" s="25">
        <v>400</v>
      </c>
      <c r="K21" s="25">
        <v>21</v>
      </c>
      <c r="L21" s="25">
        <v>0</v>
      </c>
      <c r="M21" s="24">
        <f t="shared" si="1"/>
        <v>100</v>
      </c>
      <c r="N21" s="24">
        <v>0</v>
      </c>
      <c r="O21" s="24">
        <f>J21/E21*100</f>
        <v>100</v>
      </c>
      <c r="P21" s="24">
        <f t="shared" si="4"/>
        <v>100</v>
      </c>
      <c r="Q21" s="24">
        <v>0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69" customHeight="1" x14ac:dyDescent="0.25">
      <c r="A22" s="3"/>
      <c r="B22" s="10" t="s">
        <v>38</v>
      </c>
      <c r="C22" s="25">
        <f t="shared" si="5"/>
        <v>421.9</v>
      </c>
      <c r="D22" s="25">
        <v>0</v>
      </c>
      <c r="E22" s="25">
        <v>0</v>
      </c>
      <c r="F22" s="25">
        <v>421.9</v>
      </c>
      <c r="G22" s="25">
        <v>0</v>
      </c>
      <c r="H22" s="25">
        <f t="shared" si="6"/>
        <v>414</v>
      </c>
      <c r="I22" s="25">
        <v>0</v>
      </c>
      <c r="J22" s="25">
        <v>0</v>
      </c>
      <c r="K22" s="25">
        <v>414</v>
      </c>
      <c r="L22" s="25">
        <v>0</v>
      </c>
      <c r="M22" s="24">
        <f>H22/C22*100</f>
        <v>98.12751836928183</v>
      </c>
      <c r="N22" s="24">
        <v>0</v>
      </c>
      <c r="O22" s="24">
        <v>0</v>
      </c>
      <c r="P22" s="24">
        <f t="shared" si="4"/>
        <v>98.12751836928183</v>
      </c>
      <c r="Q22" s="24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 spans="1:26" ht="189" customHeight="1" x14ac:dyDescent="0.25">
      <c r="A23" s="37"/>
      <c r="B23" s="10" t="s">
        <v>45</v>
      </c>
      <c r="C23" s="25">
        <f>D23+E23+F23+G23</f>
        <v>267.10000000000002</v>
      </c>
      <c r="D23" s="25">
        <v>0</v>
      </c>
      <c r="E23" s="25">
        <v>243</v>
      </c>
      <c r="F23" s="25">
        <v>24.1</v>
      </c>
      <c r="G23" s="25">
        <v>0</v>
      </c>
      <c r="H23" s="25">
        <f>I23+J23+K23+L23</f>
        <v>267.10000000000002</v>
      </c>
      <c r="I23" s="25">
        <v>0</v>
      </c>
      <c r="J23" s="25">
        <v>243</v>
      </c>
      <c r="K23" s="25">
        <v>24.1</v>
      </c>
      <c r="L23" s="25">
        <v>0</v>
      </c>
      <c r="M23" s="24">
        <f t="shared" si="1"/>
        <v>100</v>
      </c>
      <c r="N23" s="24">
        <v>0</v>
      </c>
      <c r="O23" s="24">
        <f>J23/E23*100</f>
        <v>100</v>
      </c>
      <c r="P23" s="24">
        <f t="shared" ref="P23" si="7">K23/F23*100</f>
        <v>100</v>
      </c>
      <c r="Q23" s="24">
        <f>L23/F23*100</f>
        <v>0</v>
      </c>
      <c r="R23" s="2"/>
      <c r="S23" s="2"/>
      <c r="T23" s="2"/>
      <c r="U23" s="2"/>
      <c r="V23" s="2"/>
      <c r="W23" s="2"/>
      <c r="X23" s="2"/>
      <c r="Y23" s="2"/>
      <c r="Z23" s="2"/>
    </row>
    <row r="24" spans="1:26" ht="69" customHeight="1" x14ac:dyDescent="0.25">
      <c r="A24" s="3"/>
      <c r="B24" s="10" t="s">
        <v>31</v>
      </c>
      <c r="C24" s="25">
        <f t="shared" si="5"/>
        <v>972.3</v>
      </c>
      <c r="D24" s="25">
        <v>0</v>
      </c>
      <c r="E24" s="25">
        <v>817.3</v>
      </c>
      <c r="F24" s="25">
        <v>155</v>
      </c>
      <c r="G24" s="25">
        <v>0</v>
      </c>
      <c r="H24" s="25">
        <f t="shared" si="6"/>
        <v>972.3</v>
      </c>
      <c r="I24" s="25">
        <v>0</v>
      </c>
      <c r="J24" s="25">
        <v>817.3</v>
      </c>
      <c r="K24" s="25">
        <v>155</v>
      </c>
      <c r="L24" s="25">
        <v>0</v>
      </c>
      <c r="M24" s="24">
        <f t="shared" si="1"/>
        <v>100</v>
      </c>
      <c r="N24" s="24">
        <v>0</v>
      </c>
      <c r="O24" s="24">
        <f>J24/E24*100</f>
        <v>100</v>
      </c>
      <c r="P24" s="24">
        <f t="shared" ref="P24:P29" si="8">K24/F24*100</f>
        <v>100</v>
      </c>
      <c r="Q24" s="24">
        <f>L24/F24*100</f>
        <v>0</v>
      </c>
    </row>
    <row r="25" spans="1:26" ht="83.25" customHeight="1" x14ac:dyDescent="0.25">
      <c r="A25" s="5" t="s">
        <v>19</v>
      </c>
      <c r="B25" s="6"/>
      <c r="C25" s="23">
        <f>C26+C27+C28+C29+C30+C32+C33</f>
        <v>4174.3999999999996</v>
      </c>
      <c r="D25" s="23">
        <f t="shared" ref="D25:L25" si="9">D26+D27+D28+D29+D30+D32+D33</f>
        <v>0</v>
      </c>
      <c r="E25" s="23">
        <f t="shared" si="9"/>
        <v>2314</v>
      </c>
      <c r="F25" s="23">
        <f t="shared" si="9"/>
        <v>1860.4</v>
      </c>
      <c r="G25" s="23">
        <f t="shared" si="9"/>
        <v>0</v>
      </c>
      <c r="H25" s="23">
        <f t="shared" si="9"/>
        <v>4173.8</v>
      </c>
      <c r="I25" s="23">
        <f t="shared" si="9"/>
        <v>0</v>
      </c>
      <c r="J25" s="23">
        <f t="shared" si="9"/>
        <v>2314</v>
      </c>
      <c r="K25" s="23">
        <f t="shared" si="9"/>
        <v>1859.8000000000002</v>
      </c>
      <c r="L25" s="23">
        <f t="shared" si="9"/>
        <v>0</v>
      </c>
      <c r="M25" s="24">
        <f t="shared" si="1"/>
        <v>99.985626676887705</v>
      </c>
      <c r="N25" s="24">
        <v>0</v>
      </c>
      <c r="O25" s="24">
        <f>J25/E25*100</f>
        <v>100</v>
      </c>
      <c r="P25" s="24">
        <f t="shared" si="8"/>
        <v>99.967748871210489</v>
      </c>
      <c r="Q25" s="24">
        <f>L25/F25*100</f>
        <v>0</v>
      </c>
    </row>
    <row r="26" spans="1:26" ht="63.75" x14ac:dyDescent="0.25">
      <c r="A26" s="14"/>
      <c r="B26" s="10" t="s">
        <v>27</v>
      </c>
      <c r="C26" s="25">
        <f>D26+E26+F26+G26</f>
        <v>1183.9000000000001</v>
      </c>
      <c r="D26" s="25">
        <v>0</v>
      </c>
      <c r="E26" s="25">
        <v>0</v>
      </c>
      <c r="F26" s="25">
        <v>1183.9000000000001</v>
      </c>
      <c r="G26" s="25">
        <v>0</v>
      </c>
      <c r="H26" s="25">
        <f>I26+J26+K26+L26</f>
        <v>1183.3</v>
      </c>
      <c r="I26" s="25">
        <v>0</v>
      </c>
      <c r="J26" s="25">
        <v>0</v>
      </c>
      <c r="K26" s="25">
        <v>1183.3</v>
      </c>
      <c r="L26" s="25">
        <v>0</v>
      </c>
      <c r="M26" s="24">
        <f t="shared" si="1"/>
        <v>99.949320043922611</v>
      </c>
      <c r="N26" s="24">
        <v>0</v>
      </c>
      <c r="O26" s="24">
        <v>0</v>
      </c>
      <c r="P26" s="24">
        <f t="shared" si="8"/>
        <v>99.949320043922611</v>
      </c>
      <c r="Q26" s="24">
        <f>L26/F26*100</f>
        <v>0</v>
      </c>
    </row>
    <row r="27" spans="1:26" ht="74.25" customHeight="1" x14ac:dyDescent="0.25">
      <c r="A27" s="14"/>
      <c r="B27" s="28" t="s">
        <v>28</v>
      </c>
      <c r="C27" s="25">
        <f t="shared" ref="C27:C30" si="10">D27+E27+F27+G27</f>
        <v>136</v>
      </c>
      <c r="D27" s="25">
        <v>0</v>
      </c>
      <c r="E27" s="25">
        <v>0</v>
      </c>
      <c r="F27" s="25">
        <v>136</v>
      </c>
      <c r="G27" s="25">
        <v>0</v>
      </c>
      <c r="H27" s="25">
        <f t="shared" ref="H27:H30" si="11">I27+J27+K27+L27</f>
        <v>136</v>
      </c>
      <c r="I27" s="25">
        <v>0</v>
      </c>
      <c r="J27" s="25">
        <v>0</v>
      </c>
      <c r="K27" s="25">
        <v>136</v>
      </c>
      <c r="L27" s="25">
        <v>0</v>
      </c>
      <c r="M27" s="24">
        <f t="shared" si="1"/>
        <v>100</v>
      </c>
      <c r="N27" s="24">
        <v>0</v>
      </c>
      <c r="O27" s="24">
        <v>0</v>
      </c>
      <c r="P27" s="24">
        <f t="shared" si="8"/>
        <v>100</v>
      </c>
      <c r="Q27" s="24">
        <f t="shared" ref="Q27:Q30" si="12">L27/F27*100</f>
        <v>0</v>
      </c>
    </row>
    <row r="28" spans="1:26" ht="75.75" customHeight="1" x14ac:dyDescent="0.25">
      <c r="A28" s="14"/>
      <c r="B28" s="10" t="s">
        <v>33</v>
      </c>
      <c r="C28" s="25">
        <f t="shared" si="10"/>
        <v>269.60000000000002</v>
      </c>
      <c r="D28" s="25">
        <v>0</v>
      </c>
      <c r="E28" s="25">
        <v>0</v>
      </c>
      <c r="F28" s="25">
        <v>269.60000000000002</v>
      </c>
      <c r="G28" s="25">
        <v>0</v>
      </c>
      <c r="H28" s="25">
        <f t="shared" si="11"/>
        <v>269.60000000000002</v>
      </c>
      <c r="I28" s="25">
        <v>0</v>
      </c>
      <c r="J28" s="25">
        <v>0</v>
      </c>
      <c r="K28" s="25">
        <v>269.60000000000002</v>
      </c>
      <c r="L28" s="25">
        <v>0</v>
      </c>
      <c r="M28" s="24">
        <f t="shared" ref="M28:M30" si="13">H28/C28*100</f>
        <v>100</v>
      </c>
      <c r="N28" s="24">
        <v>0</v>
      </c>
      <c r="O28" s="24">
        <v>0</v>
      </c>
      <c r="P28" s="24">
        <f t="shared" si="8"/>
        <v>100</v>
      </c>
      <c r="Q28" s="24">
        <f t="shared" si="12"/>
        <v>0</v>
      </c>
    </row>
    <row r="29" spans="1:26" ht="64.5" customHeight="1" x14ac:dyDescent="0.25">
      <c r="A29" s="14"/>
      <c r="B29" s="10" t="s">
        <v>34</v>
      </c>
      <c r="C29" s="25">
        <f t="shared" si="10"/>
        <v>1125.7</v>
      </c>
      <c r="D29" s="25">
        <v>0</v>
      </c>
      <c r="E29" s="25">
        <v>1013.1</v>
      </c>
      <c r="F29" s="25">
        <v>112.6</v>
      </c>
      <c r="G29" s="25">
        <v>0</v>
      </c>
      <c r="H29" s="25">
        <f t="shared" si="11"/>
        <v>1125.7</v>
      </c>
      <c r="I29" s="25">
        <v>0</v>
      </c>
      <c r="J29" s="25">
        <v>1013.1</v>
      </c>
      <c r="K29" s="25">
        <v>112.6</v>
      </c>
      <c r="L29" s="25">
        <v>0</v>
      </c>
      <c r="M29" s="24">
        <f t="shared" si="13"/>
        <v>100</v>
      </c>
      <c r="N29" s="24">
        <v>0</v>
      </c>
      <c r="O29" s="24">
        <f>J29/E29*100</f>
        <v>100</v>
      </c>
      <c r="P29" s="24">
        <f t="shared" si="8"/>
        <v>100</v>
      </c>
      <c r="Q29" s="24">
        <f t="shared" si="12"/>
        <v>0</v>
      </c>
    </row>
    <row r="30" spans="1:26" ht="198" customHeight="1" x14ac:dyDescent="0.25">
      <c r="A30" s="14"/>
      <c r="B30" s="10" t="s">
        <v>37</v>
      </c>
      <c r="C30" s="25">
        <f t="shared" si="10"/>
        <v>299</v>
      </c>
      <c r="D30" s="25">
        <v>0</v>
      </c>
      <c r="E30" s="25">
        <v>234.6</v>
      </c>
      <c r="F30" s="25">
        <v>64.400000000000006</v>
      </c>
      <c r="G30" s="25">
        <v>0</v>
      </c>
      <c r="H30" s="25">
        <f t="shared" si="11"/>
        <v>299</v>
      </c>
      <c r="I30" s="25">
        <v>0</v>
      </c>
      <c r="J30" s="25">
        <v>234.6</v>
      </c>
      <c r="K30" s="25">
        <v>64.400000000000006</v>
      </c>
      <c r="L30" s="25">
        <v>0</v>
      </c>
      <c r="M30" s="24">
        <f t="shared" si="13"/>
        <v>100</v>
      </c>
      <c r="N30" s="24">
        <v>0</v>
      </c>
      <c r="O30" s="24">
        <f t="shared" ref="O30" si="14">J30/E30*100</f>
        <v>100</v>
      </c>
      <c r="P30" s="24">
        <f t="shared" ref="P30" si="15">K30/F30*100</f>
        <v>100</v>
      </c>
      <c r="Q30" s="24">
        <f t="shared" si="12"/>
        <v>0</v>
      </c>
    </row>
    <row r="31" spans="1:26" ht="114.75" hidden="1" customHeight="1" x14ac:dyDescent="0.25">
      <c r="A31" s="14"/>
      <c r="B31" s="10" t="s">
        <v>14</v>
      </c>
      <c r="C31" s="25" t="e">
        <f>D31+E31+F31+#REF!</f>
        <v>#REF!</v>
      </c>
      <c r="D31" s="26"/>
      <c r="E31" s="26">
        <v>356.6</v>
      </c>
      <c r="F31" s="26">
        <v>292</v>
      </c>
      <c r="G31" s="26"/>
      <c r="H31" s="25" t="e">
        <f>I31+J31+L31+#REF!</f>
        <v>#REF!</v>
      </c>
      <c r="I31" s="26"/>
      <c r="J31" s="26">
        <v>356.6</v>
      </c>
      <c r="K31" s="26"/>
      <c r="L31" s="26">
        <v>291.3</v>
      </c>
      <c r="M31" s="24" t="e">
        <f>H31/C31*100</f>
        <v>#REF!</v>
      </c>
      <c r="N31" s="24">
        <v>0</v>
      </c>
      <c r="O31" s="24">
        <f t="shared" si="2"/>
        <v>100</v>
      </c>
      <c r="P31" s="24"/>
      <c r="Q31" s="24">
        <f>L31/F31*100</f>
        <v>99.760273972602747</v>
      </c>
    </row>
    <row r="32" spans="1:26" ht="169.5" customHeight="1" x14ac:dyDescent="0.25">
      <c r="A32" s="33"/>
      <c r="B32" s="35" t="s">
        <v>35</v>
      </c>
      <c r="C32" s="25">
        <f>D32+E32+F32+G32</f>
        <v>897</v>
      </c>
      <c r="D32" s="25">
        <v>0</v>
      </c>
      <c r="E32" s="25">
        <v>816.3</v>
      </c>
      <c r="F32" s="25">
        <v>80.7</v>
      </c>
      <c r="G32" s="25">
        <v>0</v>
      </c>
      <c r="H32" s="25">
        <f>I32+J32+K32+L32</f>
        <v>897</v>
      </c>
      <c r="I32" s="25">
        <v>0</v>
      </c>
      <c r="J32" s="25">
        <v>816.3</v>
      </c>
      <c r="K32" s="25">
        <v>80.7</v>
      </c>
      <c r="L32" s="25">
        <v>0</v>
      </c>
      <c r="M32" s="24">
        <f>H32/C32*100</f>
        <v>100</v>
      </c>
      <c r="N32" s="24">
        <v>0</v>
      </c>
      <c r="O32" s="24">
        <f t="shared" ref="O32:P34" si="16">J32/E32*100</f>
        <v>100</v>
      </c>
      <c r="P32" s="24">
        <f t="shared" si="16"/>
        <v>100</v>
      </c>
      <c r="Q32" s="24">
        <f>L32/F32*100</f>
        <v>0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ht="121.5" customHeight="1" x14ac:dyDescent="0.25">
      <c r="A33" s="37"/>
      <c r="B33" s="36" t="s">
        <v>39</v>
      </c>
      <c r="C33" s="25">
        <f>D33+E33+F33+G33</f>
        <v>263.2</v>
      </c>
      <c r="D33" s="25">
        <v>0</v>
      </c>
      <c r="E33" s="25">
        <v>250</v>
      </c>
      <c r="F33" s="25">
        <v>13.2</v>
      </c>
      <c r="G33" s="25">
        <v>0</v>
      </c>
      <c r="H33" s="25">
        <f>I33+J33+K33+L33</f>
        <v>263.2</v>
      </c>
      <c r="I33" s="25">
        <v>0</v>
      </c>
      <c r="J33" s="25">
        <v>250</v>
      </c>
      <c r="K33" s="25">
        <v>13.2</v>
      </c>
      <c r="L33" s="25">
        <v>0</v>
      </c>
      <c r="M33" s="24">
        <f>H33/C33*100</f>
        <v>100</v>
      </c>
      <c r="N33" s="24">
        <v>0</v>
      </c>
      <c r="O33" s="24">
        <f t="shared" si="16"/>
        <v>100</v>
      </c>
      <c r="P33" s="24">
        <f t="shared" si="16"/>
        <v>100</v>
      </c>
      <c r="Q33" s="24">
        <f>L33/F33*100</f>
        <v>0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ht="75.75" customHeight="1" x14ac:dyDescent="0.25">
      <c r="A34" s="5" t="s">
        <v>20</v>
      </c>
      <c r="B34" s="5"/>
      <c r="C34" s="23">
        <f>C36+C37+C40+C38+C39</f>
        <v>580.1</v>
      </c>
      <c r="D34" s="23">
        <f t="shared" ref="D34:L34" si="17">D36+D37+D40+D38+D39</f>
        <v>0</v>
      </c>
      <c r="E34" s="23">
        <f t="shared" si="17"/>
        <v>447.2</v>
      </c>
      <c r="F34" s="23">
        <f t="shared" si="17"/>
        <v>132.9</v>
      </c>
      <c r="G34" s="23">
        <f t="shared" si="17"/>
        <v>0</v>
      </c>
      <c r="H34" s="23">
        <f t="shared" si="17"/>
        <v>580.1</v>
      </c>
      <c r="I34" s="23">
        <f t="shared" si="17"/>
        <v>0</v>
      </c>
      <c r="J34" s="23">
        <f t="shared" si="17"/>
        <v>447.2</v>
      </c>
      <c r="K34" s="23">
        <f t="shared" si="17"/>
        <v>132.9</v>
      </c>
      <c r="L34" s="23">
        <f t="shared" si="17"/>
        <v>0</v>
      </c>
      <c r="M34" s="24">
        <f>H34/C34*100</f>
        <v>100</v>
      </c>
      <c r="N34" s="24">
        <f>0</f>
        <v>0</v>
      </c>
      <c r="O34" s="24">
        <f t="shared" si="16"/>
        <v>100</v>
      </c>
      <c r="P34" s="24">
        <f t="shared" si="16"/>
        <v>100</v>
      </c>
      <c r="Q34" s="24">
        <f>L34/F34*100</f>
        <v>0</v>
      </c>
    </row>
    <row r="35" spans="1:26" ht="68.25" hidden="1" customHeight="1" x14ac:dyDescent="0.25">
      <c r="A35" s="14"/>
      <c r="B35" s="10" t="s">
        <v>16</v>
      </c>
      <c r="C35" s="25" t="e">
        <f>D35+E35+F35+#REF!</f>
        <v>#REF!</v>
      </c>
      <c r="D35" s="26"/>
      <c r="E35" s="26"/>
      <c r="F35" s="26">
        <v>14</v>
      </c>
      <c r="G35" s="26"/>
      <c r="H35" s="25" t="e">
        <f>I35+J35+L35+#REF!</f>
        <v>#REF!</v>
      </c>
      <c r="I35" s="26"/>
      <c r="J35" s="26"/>
      <c r="K35" s="26"/>
      <c r="L35" s="26">
        <v>14</v>
      </c>
      <c r="M35" s="24" t="e">
        <f t="shared" ref="M35" si="18">H35/C35*100</f>
        <v>#REF!</v>
      </c>
      <c r="N35" s="24">
        <v>0</v>
      </c>
      <c r="O35" s="24">
        <v>0</v>
      </c>
      <c r="P35" s="24"/>
      <c r="Q35" s="24">
        <f t="shared" ref="Q35" si="19">L35/F35*100</f>
        <v>100</v>
      </c>
    </row>
    <row r="36" spans="1:26" ht="87.75" hidden="1" customHeight="1" x14ac:dyDescent="0.25">
      <c r="A36" s="14"/>
      <c r="B36" s="35" t="s">
        <v>36</v>
      </c>
      <c r="C36" s="25">
        <f>D36+E36+F36+G36</f>
        <v>0</v>
      </c>
      <c r="D36" s="26">
        <v>0</v>
      </c>
      <c r="E36" s="26">
        <v>0</v>
      </c>
      <c r="F36" s="26">
        <v>0</v>
      </c>
      <c r="G36" s="26">
        <v>0</v>
      </c>
      <c r="H36" s="25">
        <f>I36+J36+K36+L36</f>
        <v>0</v>
      </c>
      <c r="I36" s="26">
        <v>0</v>
      </c>
      <c r="J36" s="26">
        <v>0</v>
      </c>
      <c r="K36" s="26">
        <v>0</v>
      </c>
      <c r="L36" s="26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</row>
    <row r="37" spans="1:26" ht="93" hidden="1" customHeight="1" x14ac:dyDescent="0.25">
      <c r="A37" s="15"/>
      <c r="B37" s="10" t="s">
        <v>26</v>
      </c>
      <c r="C37" s="25">
        <f>D37+E37+F37+G37</f>
        <v>0</v>
      </c>
      <c r="D37" s="26">
        <v>0</v>
      </c>
      <c r="E37" s="26">
        <v>0</v>
      </c>
      <c r="F37" s="26">
        <v>0</v>
      </c>
      <c r="G37" s="26">
        <v>0</v>
      </c>
      <c r="H37" s="25">
        <f>I37+J37+K37+L37</f>
        <v>0</v>
      </c>
      <c r="I37" s="26">
        <v>0</v>
      </c>
      <c r="J37" s="26">
        <v>0</v>
      </c>
      <c r="K37" s="26">
        <v>0</v>
      </c>
      <c r="L37" s="26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</row>
    <row r="38" spans="1:26" ht="75.75" customHeight="1" x14ac:dyDescent="0.25">
      <c r="A38" s="15"/>
      <c r="B38" s="10" t="s">
        <v>48</v>
      </c>
      <c r="C38" s="25">
        <f t="shared" ref="C38:C39" si="20">D38+E38+F38+G38</f>
        <v>1.2</v>
      </c>
      <c r="D38" s="25">
        <v>0</v>
      </c>
      <c r="E38" s="25">
        <v>0</v>
      </c>
      <c r="F38" s="25">
        <v>1.2</v>
      </c>
      <c r="G38" s="25">
        <v>0</v>
      </c>
      <c r="H38" s="25">
        <f t="shared" ref="H38:H39" si="21">I38+J38+K38+L38</f>
        <v>1.2</v>
      </c>
      <c r="I38" s="25">
        <v>0</v>
      </c>
      <c r="J38" s="25">
        <v>0</v>
      </c>
      <c r="K38" s="25">
        <v>1.2</v>
      </c>
      <c r="L38" s="25">
        <v>0</v>
      </c>
      <c r="M38" s="24">
        <f>H38/C38*100</f>
        <v>100</v>
      </c>
      <c r="N38" s="24">
        <v>0</v>
      </c>
      <c r="O38" s="24">
        <v>0</v>
      </c>
      <c r="P38" s="24">
        <f t="shared" ref="P38:P39" si="22">K38/F38*100</f>
        <v>100</v>
      </c>
      <c r="Q38" s="24">
        <f t="shared" ref="Q38:Q39" si="23">L38/F38*100</f>
        <v>0</v>
      </c>
    </row>
    <row r="39" spans="1:26" ht="80.25" customHeight="1" x14ac:dyDescent="0.25">
      <c r="A39" s="15"/>
      <c r="B39" s="10" t="s">
        <v>49</v>
      </c>
      <c r="C39" s="25">
        <f t="shared" si="20"/>
        <v>8.9</v>
      </c>
      <c r="D39" s="25">
        <v>0</v>
      </c>
      <c r="E39" s="25">
        <v>0</v>
      </c>
      <c r="F39" s="25">
        <v>8.9</v>
      </c>
      <c r="G39" s="25">
        <v>0</v>
      </c>
      <c r="H39" s="25">
        <f t="shared" si="21"/>
        <v>8.9</v>
      </c>
      <c r="I39" s="25">
        <v>0</v>
      </c>
      <c r="J39" s="25">
        <v>0</v>
      </c>
      <c r="K39" s="25">
        <v>8.9</v>
      </c>
      <c r="L39" s="25">
        <v>0</v>
      </c>
      <c r="M39" s="24">
        <f t="shared" ref="M39" si="24">H39/C39*100</f>
        <v>100</v>
      </c>
      <c r="N39" s="24">
        <v>0</v>
      </c>
      <c r="O39" s="24">
        <v>0</v>
      </c>
      <c r="P39" s="24">
        <f t="shared" si="22"/>
        <v>100</v>
      </c>
      <c r="Q39" s="24">
        <f t="shared" si="23"/>
        <v>0</v>
      </c>
    </row>
    <row r="40" spans="1:26" ht="206.25" customHeight="1" x14ac:dyDescent="0.25">
      <c r="A40" s="34"/>
      <c r="B40" s="10" t="s">
        <v>47</v>
      </c>
      <c r="C40" s="25">
        <f>D40+E40+F40+G40</f>
        <v>570</v>
      </c>
      <c r="D40" s="25">
        <v>0</v>
      </c>
      <c r="E40" s="25">
        <v>447.2</v>
      </c>
      <c r="F40" s="25">
        <v>122.8</v>
      </c>
      <c r="G40" s="25">
        <v>0</v>
      </c>
      <c r="H40" s="25">
        <f>I40+J40+K40+L40</f>
        <v>570</v>
      </c>
      <c r="I40" s="25">
        <v>0</v>
      </c>
      <c r="J40" s="25">
        <v>447.2</v>
      </c>
      <c r="K40" s="25">
        <v>122.8</v>
      </c>
      <c r="L40" s="25">
        <v>0</v>
      </c>
      <c r="M40" s="24">
        <f>H40/C40*100</f>
        <v>100</v>
      </c>
      <c r="N40" s="24">
        <v>0</v>
      </c>
      <c r="O40" s="24">
        <f>J40/E40*100</f>
        <v>100</v>
      </c>
      <c r="P40" s="24">
        <f>K40/F40*100</f>
        <v>100</v>
      </c>
      <c r="Q40" s="24">
        <f>L40/F40*100</f>
        <v>0</v>
      </c>
      <c r="R40" s="2"/>
      <c r="S40" s="2"/>
      <c r="T40" s="2"/>
      <c r="U40" s="2"/>
      <c r="V40" s="2"/>
      <c r="W40" s="2"/>
      <c r="X40" s="2"/>
      <c r="Y40" s="2"/>
      <c r="Z40" s="2"/>
    </row>
    <row r="41" spans="1:26" ht="73.5" customHeight="1" x14ac:dyDescent="0.25">
      <c r="A41" s="39" t="s">
        <v>50</v>
      </c>
      <c r="B41" s="10"/>
      <c r="C41" s="27">
        <f>D41+E41+F41+G41</f>
        <v>82.7</v>
      </c>
      <c r="D41" s="27">
        <f t="shared" ref="D41:K41" si="25">D42</f>
        <v>0</v>
      </c>
      <c r="E41" s="27">
        <f t="shared" si="25"/>
        <v>0</v>
      </c>
      <c r="F41" s="27">
        <f t="shared" si="25"/>
        <v>82.7</v>
      </c>
      <c r="G41" s="27">
        <f t="shared" si="25"/>
        <v>0</v>
      </c>
      <c r="H41" s="27">
        <f t="shared" si="25"/>
        <v>82.7</v>
      </c>
      <c r="I41" s="27">
        <f t="shared" si="25"/>
        <v>0</v>
      </c>
      <c r="J41" s="27">
        <f t="shared" si="25"/>
        <v>0</v>
      </c>
      <c r="K41" s="27">
        <f t="shared" si="25"/>
        <v>82.7</v>
      </c>
      <c r="L41" s="27">
        <v>0</v>
      </c>
      <c r="M41" s="24">
        <f>H41/C41*100</f>
        <v>100</v>
      </c>
      <c r="N41" s="24">
        <v>0</v>
      </c>
      <c r="O41" s="24">
        <v>0</v>
      </c>
      <c r="P41" s="24">
        <f>K41/F41*100</f>
        <v>100</v>
      </c>
      <c r="Q41" s="24">
        <f t="shared" ref="Q41" si="26">L41/F41*100</f>
        <v>0</v>
      </c>
      <c r="R41" s="2"/>
      <c r="S41" s="2"/>
      <c r="T41" s="2"/>
      <c r="U41" s="2"/>
      <c r="V41" s="2"/>
      <c r="W41" s="2"/>
      <c r="X41" s="2"/>
      <c r="Y41" s="2"/>
      <c r="Z41" s="2"/>
    </row>
    <row r="42" spans="1:26" ht="123" customHeight="1" x14ac:dyDescent="0.25">
      <c r="A42" s="38"/>
      <c r="B42" s="10" t="s">
        <v>51</v>
      </c>
      <c r="C42" s="25">
        <f t="shared" ref="C42" si="27">D42+E42+F42+G42</f>
        <v>82.7</v>
      </c>
      <c r="D42" s="25">
        <v>0</v>
      </c>
      <c r="E42" s="25">
        <v>0</v>
      </c>
      <c r="F42" s="25">
        <v>82.7</v>
      </c>
      <c r="G42" s="25">
        <v>0</v>
      </c>
      <c r="H42" s="25">
        <f t="shared" ref="H42" si="28">I42+J42+K42+L42</f>
        <v>82.7</v>
      </c>
      <c r="I42" s="25">
        <v>0</v>
      </c>
      <c r="J42" s="25">
        <v>0</v>
      </c>
      <c r="K42" s="25">
        <v>82.7</v>
      </c>
      <c r="L42" s="25">
        <v>0</v>
      </c>
      <c r="M42" s="24">
        <f t="shared" ref="M42" si="29">H42/C42*100</f>
        <v>100</v>
      </c>
      <c r="N42" s="24">
        <v>0</v>
      </c>
      <c r="O42" s="24">
        <v>0</v>
      </c>
      <c r="P42" s="24">
        <f t="shared" ref="P42" si="30">K42/F42*100</f>
        <v>100</v>
      </c>
      <c r="Q42" s="24">
        <f t="shared" ref="Q42" si="31">L42/F42*100</f>
        <v>0</v>
      </c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6" t="s">
        <v>40</v>
      </c>
      <c r="B43" s="16"/>
      <c r="C43" s="27">
        <f t="shared" ref="C43:L43" si="32">C10+C16+C25+C34+C41</f>
        <v>21065.399999999998</v>
      </c>
      <c r="D43" s="27">
        <f t="shared" si="32"/>
        <v>0</v>
      </c>
      <c r="E43" s="27">
        <f t="shared" si="32"/>
        <v>13272.6</v>
      </c>
      <c r="F43" s="27">
        <f t="shared" si="32"/>
        <v>7792.7999999999984</v>
      </c>
      <c r="G43" s="27">
        <f t="shared" si="32"/>
        <v>0</v>
      </c>
      <c r="H43" s="27">
        <f t="shared" si="32"/>
        <v>21050.3</v>
      </c>
      <c r="I43" s="27">
        <f t="shared" si="32"/>
        <v>0</v>
      </c>
      <c r="J43" s="27">
        <f t="shared" si="32"/>
        <v>13272.6</v>
      </c>
      <c r="K43" s="27">
        <f t="shared" si="32"/>
        <v>7777.6999999999989</v>
      </c>
      <c r="L43" s="27">
        <f t="shared" si="32"/>
        <v>0</v>
      </c>
      <c r="M43" s="24">
        <f>H43/C43*100</f>
        <v>99.928318474845014</v>
      </c>
      <c r="N43" s="24">
        <v>0</v>
      </c>
      <c r="O43" s="24">
        <f>J43/E43*100</f>
        <v>100</v>
      </c>
      <c r="P43" s="24">
        <f>K43/F43*100</f>
        <v>99.806231393080807</v>
      </c>
      <c r="Q43" s="24">
        <v>0</v>
      </c>
    </row>
    <row r="44" spans="1:26" x14ac:dyDescent="0.25">
      <c r="A44" s="7"/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26" x14ac:dyDescent="0.25">
      <c r="A45" s="1" t="s">
        <v>15</v>
      </c>
      <c r="C45" s="45" t="s">
        <v>21</v>
      </c>
      <c r="D45" s="45"/>
      <c r="E45" s="45"/>
    </row>
    <row r="47" spans="1:26" x14ac:dyDescent="0.25">
      <c r="A47" s="1" t="s">
        <v>9</v>
      </c>
      <c r="B47" s="1" t="s">
        <v>22</v>
      </c>
    </row>
  </sheetData>
  <mergeCells count="16">
    <mergeCell ref="C6:G6"/>
    <mergeCell ref="D7:G7"/>
    <mergeCell ref="C45:E45"/>
    <mergeCell ref="A1:L1"/>
    <mergeCell ref="C7:C8"/>
    <mergeCell ref="H6:L6"/>
    <mergeCell ref="H7:H8"/>
    <mergeCell ref="I7:L7"/>
    <mergeCell ref="A6:A8"/>
    <mergeCell ref="B6:B8"/>
    <mergeCell ref="A4:L4"/>
    <mergeCell ref="A3:Q3"/>
    <mergeCell ref="A2:O2"/>
    <mergeCell ref="M6:Q6"/>
    <mergeCell ref="M7:M8"/>
    <mergeCell ref="N7:Q7"/>
  </mergeCells>
  <pageMargins left="0.23622047244094491" right="0.23622047244094491" top="0.31" bottom="0.18" header="0.31496062992125984" footer="0.19"/>
  <pageSetup paperSize="9" scale="85" fitToHeight="10" orientation="landscape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2022-03-01T12:25:28Z</dcterms:modified>
</cp:coreProperties>
</file>